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PRESTAÇÃO DE CONTAS OSS\HEC-IDOSO\PRESTAÇÃO DE CONTAS\JUNHO.2021\HEC - AMBULATORIO\CGM\"/>
    </mc:Choice>
  </mc:AlternateContent>
  <xr:revisionPtr revIDLastSave="0" documentId="8_{2F2F56A2-0EBF-4F1D-BFC5-8CCF9FC38F35}" xr6:coauthVersionLast="45" xr6:coauthVersionMax="45" xr10:uidLastSave="{00000000-0000-0000-0000-000000000000}"/>
  <bookViews>
    <workbookView xWindow="-120" yWindow="-120" windowWidth="24240" windowHeight="13140" xr2:uid="{0A2F23A9-993F-4385-8DE9-F6E7F3252F7F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18" i="1"/>
  <c r="F24" i="1"/>
  <c r="F25" i="1" s="1"/>
  <c r="F30" i="1"/>
  <c r="F29" i="1" s="1"/>
  <c r="F31" i="1"/>
  <c r="F32" i="1"/>
  <c r="F33" i="1"/>
  <c r="F34" i="1"/>
  <c r="F35" i="1"/>
  <c r="F36" i="1"/>
  <c r="F37" i="1"/>
  <c r="F40" i="1"/>
  <c r="F41" i="1"/>
  <c r="F39" i="1" s="1"/>
  <c r="F42" i="1"/>
  <c r="F44" i="1"/>
  <c r="F45" i="1"/>
  <c r="F43" i="1" s="1"/>
  <c r="F264" i="1" s="1"/>
  <c r="F46" i="1"/>
  <c r="F48" i="1"/>
  <c r="F49" i="1"/>
  <c r="F47" i="1" s="1"/>
  <c r="F265" i="1" s="1"/>
  <c r="F50" i="1"/>
  <c r="F51" i="1"/>
  <c r="F53" i="1"/>
  <c r="F52" i="1" s="1"/>
  <c r="F54" i="1"/>
  <c r="F60" i="1"/>
  <c r="F62" i="1"/>
  <c r="F63" i="1"/>
  <c r="F64" i="1"/>
  <c r="F68" i="1"/>
  <c r="F70" i="1"/>
  <c r="F72" i="1"/>
  <c r="F71" i="1" s="1"/>
  <c r="F69" i="1" s="1"/>
  <c r="F74" i="1"/>
  <c r="F77" i="1"/>
  <c r="F79" i="1"/>
  <c r="F80" i="1"/>
  <c r="F81" i="1"/>
  <c r="F82" i="1"/>
  <c r="F84" i="1"/>
  <c r="F83" i="1" s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97" i="1" s="1"/>
  <c r="F100" i="1"/>
  <c r="F101" i="1"/>
  <c r="F102" i="1"/>
  <c r="F104" i="1"/>
  <c r="F105" i="1"/>
  <c r="F106" i="1"/>
  <c r="F107" i="1"/>
  <c r="F103" i="1" s="1"/>
  <c r="F108" i="1"/>
  <c r="F109" i="1"/>
  <c r="F110" i="1"/>
  <c r="F111" i="1"/>
  <c r="F112" i="1"/>
  <c r="F113" i="1"/>
  <c r="F117" i="1"/>
  <c r="F116" i="1" s="1"/>
  <c r="F115" i="1" s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1" i="1"/>
  <c r="F130" i="1" s="1"/>
  <c r="F132" i="1"/>
  <c r="F133" i="1"/>
  <c r="F137" i="1"/>
  <c r="F136" i="1" s="1"/>
  <c r="F135" i="1" s="1"/>
  <c r="F134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5" i="1"/>
  <c r="F154" i="1" s="1"/>
  <c r="F153" i="1" s="1"/>
  <c r="F152" i="1" s="1"/>
  <c r="F156" i="1"/>
  <c r="F157" i="1"/>
  <c r="F158" i="1"/>
  <c r="F159" i="1"/>
  <c r="F162" i="1"/>
  <c r="F163" i="1"/>
  <c r="F161" i="1" s="1"/>
  <c r="F160" i="1" s="1"/>
  <c r="F164" i="1"/>
  <c r="F165" i="1"/>
  <c r="F166" i="1"/>
  <c r="F167" i="1"/>
  <c r="F168" i="1"/>
  <c r="F169" i="1"/>
  <c r="F172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09" i="1"/>
  <c r="F210" i="1"/>
  <c r="F217" i="1"/>
  <c r="F220" i="1" s="1"/>
  <c r="F222" i="1" s="1"/>
  <c r="F218" i="1"/>
  <c r="F227" i="1"/>
  <c r="F230" i="1"/>
  <c r="F236" i="1"/>
  <c r="F237" i="1"/>
  <c r="F239" i="1" s="1"/>
  <c r="F238" i="1"/>
  <c r="F244" i="1"/>
  <c r="F245" i="1"/>
  <c r="F247" i="1" s="1"/>
  <c r="F257" i="1" s="1"/>
  <c r="F246" i="1"/>
  <c r="F255" i="1"/>
  <c r="F271" i="1"/>
  <c r="F273" i="1"/>
  <c r="F272" i="1" s="1"/>
  <c r="F274" i="1"/>
  <c r="F275" i="1"/>
  <c r="F276" i="1"/>
  <c r="F277" i="1"/>
  <c r="F278" i="1"/>
  <c r="F284" i="1"/>
  <c r="F285" i="1"/>
  <c r="F175" i="1" s="1"/>
  <c r="F114" i="1" l="1"/>
  <c r="F78" i="1"/>
  <c r="F38" i="1"/>
  <c r="F179" i="1" s="1"/>
  <c r="F263" i="1"/>
  <c r="F279" i="1"/>
  <c r="F174" i="1"/>
  <c r="F67" i="1"/>
  <c r="F61" i="1" s="1"/>
  <c r="F262" i="1"/>
  <c r="F266" i="1" s="1"/>
  <c r="F28" i="1"/>
  <c r="F177" i="1" s="1"/>
  <c r="F180" i="1" s="1"/>
  <c r="F178" i="1" l="1"/>
  <c r="F181" i="1" s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<sst xmlns="http://schemas.openxmlformats.org/spreadsheetml/2006/main" count="634" uniqueCount="409">
  <si>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</si>
  <si>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</si>
  <si>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</si>
  <si>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</si>
  <si>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</si>
  <si>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</si>
  <si>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</si>
  <si>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</si>
  <si>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</si>
  <si>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</si>
  <si>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</si>
  <si>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</si>
  <si>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</si>
  <si>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</si>
  <si>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</si>
  <si>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</si>
  <si>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</si>
  <si>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</si>
  <si>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</si>
  <si>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</si>
  <si>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</si>
  <si>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</si>
  <si>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</si>
  <si>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</si>
  <si>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</si>
  <si>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</si>
  <si>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</si>
  <si>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</si>
  <si>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</si>
  <si>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</si>
  <si>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</si>
  <si>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</si>
  <si>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</si>
  <si>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</si>
  <si>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</si>
  <si>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</si>
  <si>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</si>
  <si>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</si>
  <si>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</si>
  <si>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</si>
  <si>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</si>
  <si>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</si>
  <si>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</si>
  <si>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</si>
  <si>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</si>
  <si>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</si>
  <si>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</si>
  <si>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</si>
  <si>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</si>
  <si>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</si>
  <si>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</si>
  <si>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</si>
  <si>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</si>
  <si>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</si>
  <si>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</si>
  <si>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</si>
  <si>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</si>
  <si>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</si>
  <si>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</si>
  <si>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</si>
  <si>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</si>
  <si>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</si>
  <si>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</si>
  <si>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</si>
  <si>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</si>
  <si>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</si>
  <si>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</si>
  <si>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</si>
  <si>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</si>
  <si>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</si>
  <si>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</si>
  <si>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</si>
  <si>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</si>
  <si>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</si>
  <si>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</si>
  <si>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</si>
  <si>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</si>
  <si>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</si>
  <si>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</si>
  <si>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</si>
  <si>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</si>
  <si>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</si>
  <si>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</si>
  <si>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</si>
  <si>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</si>
  <si>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</si>
  <si>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</si>
  <si>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</si>
  <si>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</si>
  <si>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</si>
  <si>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</si>
  <si>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</si>
  <si>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</si>
  <si>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</si>
  <si>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</si>
  <si>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</si>
  <si>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</si>
  <si>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</si>
  <si>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</si>
  <si>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</si>
  <si>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</si>
  <si>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</si>
  <si>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</si>
  <si>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</si>
  <si>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</si>
  <si>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</si>
  <si>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</si>
  <si>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</si>
  <si>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</si>
  <si>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</si>
  <si>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</si>
  <si>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</si>
  <si>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</si>
  <si>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</si>
  <si>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</si>
  <si>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</si>
  <si>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</si>
  <si>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</si>
  <si>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</si>
  <si>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</si>
  <si>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</si>
  <si>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</si>
  <si>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</si>
  <si>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</si>
  <si>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</si>
  <si>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</si>
  <si>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</si>
  <si>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</si>
  <si>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</si>
  <si>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</si>
  <si>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</si>
  <si>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</si>
  <si>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</si>
  <si>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</si>
  <si>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</si>
  <si>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</si>
  <si>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</si>
  <si>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</si>
  <si>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</si>
  <si>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</si>
  <si>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</si>
  <si>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</si>
  <si>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</si>
  <si>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</si>
  <si>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</si>
  <si>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</si>
  <si>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</si>
  <si>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</si>
  <si>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</si>
  <si>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</si>
  <si>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</si>
  <si>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</si>
  <si>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</si>
  <si>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</si>
  <si>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</si>
  <si>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</si>
  <si>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</si>
  <si>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</si>
  <si>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</si>
  <si>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</si>
  <si>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</si>
  <si>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</si>
  <si>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</si>
  <si>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</si>
  <si>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</si>
  <si>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</si>
  <si>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</si>
  <si>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</si>
  <si>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</si>
  <si>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</si>
  <si>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</si>
  <si>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</si>
  <si>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</si>
  <si>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</si>
  <si>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</si>
  <si>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</si>
  <si>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</si>
  <si>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</si>
  <si>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</si>
  <si>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</si>
  <si>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</si>
  <si>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</si>
  <si>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</si>
  <si>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</si>
  <si>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</si>
  <si>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</si>
  <si>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</si>
  <si>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</si>
  <si>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</si>
  <si>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</si>
  <si>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</si>
  <si>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</si>
  <si>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</si>
  <si>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</si>
  <si>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</si>
  <si>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</si>
  <si>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</si>
  <si>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</si>
  <si>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</si>
  <si>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</si>
  <si>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</si>
  <si>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</si>
  <si>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</si>
  <si>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</si>
  <si>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</si>
  <si>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</si>
  <si>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</si>
  <si>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</si>
  <si>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</si>
  <si>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</si>
  <si>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</si>
  <si>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</si>
  <si>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</si>
  <si>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</si>
  <si>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</si>
  <si>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</si>
  <si>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</si>
  <si>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</si>
  <si>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</si>
  <si>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</si>
  <si>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</si>
  <si>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</si>
  <si>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</si>
  <si>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</si>
  <si>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</si>
  <si>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</si>
  <si>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</si>
  <si>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</si>
  <si>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</si>
  <si>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</si>
  <si>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</si>
  <si>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</si>
  <si>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</si>
  <si>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</si>
  <si>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</si>
  <si>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</si>
  <si>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</si>
  <si>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</si>
  <si>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</si>
  <si>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</si>
  <si>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</si>
  <si>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</si>
  <si>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</si>
  <si>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</si>
  <si>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</si>
  <si>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</si>
  <si>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</si>
  <si>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</si>
  <si>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</si>
  <si>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</si>
  <si>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</si>
  <si>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</si>
  <si>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</si>
  <si>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</si>
  <si>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</si>
  <si>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</si>
  <si>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</si>
  <si>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</si>
  <si>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</si>
  <si>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</si>
  <si>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</si>
  <si>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</si>
  <si>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</si>
  <si>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</si>
  <si>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</si>
  <si>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</si>
  <si>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</si>
  <si>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</si>
  <si>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</si>
  <si>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</si>
  <si>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</si>
  <si>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</si>
  <si>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</si>
  <si>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</si>
  <si>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</si>
  <si>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</si>
  <si>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</si>
  <si>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</si>
  <si>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</si>
  <si>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</si>
  <si>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</si>
  <si>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</si>
  <si>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</si>
  <si>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</si>
  <si>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</si>
  <si>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</si>
  <si>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</si>
  <si>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</si>
  <si>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</si>
  <si>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</si>
  <si>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</si>
  <si>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</si>
  <si>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</si>
  <si>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</si>
  <si>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</si>
  <si>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</si>
  <si>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</si>
  <si>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</si>
  <si>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</si>
  <si>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</si>
  <si>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</si>
  <si>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</si>
  <si>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</si>
  <si>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</si>
  <si>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</si>
  <si>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</si>
  <si>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</si>
  <si>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</si>
  <si>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</si>
  <si>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</si>
  <si>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</si>
  <si>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</si>
  <si>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</si>
  <si>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</si>
  <si>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</si>
  <si>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</si>
  <si>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</si>
  <si>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</si>
  <si>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</si>
  <si>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</si>
  <si>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</si>
  <si>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</si>
  <si>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</si>
  <si>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</si>
  <si>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</si>
  <si>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</si>
  <si>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</si>
  <si>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</si>
  <si>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</si>
  <si>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</si>
  <si>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</si>
  <si>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</si>
  <si>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</si>
  <si>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</si>
  <si>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</si>
  <si>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</si>
  <si>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</si>
  <si>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</si>
  <si>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</si>
  <si>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</si>
  <si>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</si>
  <si>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</si>
  <si>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</si>
  <si>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</si>
  <si>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</si>
  <si>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</si>
  <si>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</si>
  <si>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</si>
  <si>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</si>
  <si>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</si>
  <si>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</si>
  <si>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</si>
  <si>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</si>
  <si>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</si>
  <si>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</si>
  <si>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</si>
  <si>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</si>
  <si>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</si>
  <si>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</si>
  <si>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</si>
  <si>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</si>
  <si>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</si>
  <si>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</si>
  <si>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</si>
  <si>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</si>
  <si>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</si>
  <si>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</si>
  <si>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</si>
  <si>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</si>
  <si>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</si>
  <si>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</si>
  <si>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</si>
  <si>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</si>
  <si>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</si>
  <si>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</si>
  <si>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</si>
  <si>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</si>
  <si>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</si>
  <si>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</si>
  <si>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</si>
  <si>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</si>
  <si>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</si>
  <si>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</si>
  <si>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</si>
  <si>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</si>
  <si>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</si>
  <si>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</si>
  <si>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</si>
  <si>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</si>
  <si>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</si>
  <si>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</si>
  <si>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</si>
  <si>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</si>
  <si>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</si>
  <si>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</si>
  <si>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</si>
  <si>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FERNANDO FIGUEIRA</t>
  </si>
  <si>
    <t>HECPI - AMBULATÓRIO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</si>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</sst>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ED23CB82-602D-4F21-BD38-481DBB36FB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CA8B470E-E3BC-4413-836F-56D69A365D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FAAC51B4-1DC1-4CEE-B5DA-0A9878902C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.2021%20-%20PCF%202021%20-%20REV%2007%20editada%20em%2010.06.2021%20-%20AMBULA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  <cell r="S4" t="str">
            <v>Abril/2021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  <cell r="S5" t="str">
            <v>Julho/2016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  <cell r="S6" t="str">
            <v>Setembro/2020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  <cell r="S7" t="str">
            <v>Março/2021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  <cell r="S8" t="str">
            <v>Março/2020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  <cell r="S9" t="str">
            <v>Abril/2020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  <cell r="S10" t="str">
            <v>Abril/2020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9">
          <cell r="C9">
            <v>25294.74</v>
          </cell>
        </row>
        <row r="10">
          <cell r="C10">
            <v>1858.57</v>
          </cell>
        </row>
        <row r="25">
          <cell r="C25">
            <v>89.64</v>
          </cell>
        </row>
        <row r="30">
          <cell r="C30">
            <v>27242.95</v>
          </cell>
        </row>
        <row r="34">
          <cell r="C34">
            <v>12290.039999999999</v>
          </cell>
        </row>
        <row r="35">
          <cell r="C35">
            <v>213.14</v>
          </cell>
        </row>
        <row r="40">
          <cell r="C40">
            <v>4221.8</v>
          </cell>
        </row>
        <row r="44">
          <cell r="C44">
            <v>4523.21</v>
          </cell>
        </row>
        <row r="47">
          <cell r="C47">
            <v>12295.36</v>
          </cell>
        </row>
        <row r="53">
          <cell r="C53">
            <v>1540.89</v>
          </cell>
        </row>
        <row r="55">
          <cell r="C55">
            <v>24</v>
          </cell>
        </row>
        <row r="62">
          <cell r="C62">
            <v>539.20000000000005</v>
          </cell>
        </row>
        <row r="65">
          <cell r="C65">
            <v>35647.64</v>
          </cell>
        </row>
      </sheetData>
      <sheetData sheetId="4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15330.209999999997</v>
          </cell>
          <cell r="F9">
            <v>1226.4168</v>
          </cell>
        </row>
        <row r="10">
          <cell r="D10">
            <v>0</v>
          </cell>
          <cell r="F10">
            <v>0</v>
          </cell>
        </row>
        <row r="12">
          <cell r="D12">
            <v>14463.809999999998</v>
          </cell>
          <cell r="F12">
            <v>747.21600000000012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51224.347799999996</v>
          </cell>
        </row>
        <row r="97">
          <cell r="D97">
            <v>0</v>
          </cell>
        </row>
        <row r="100">
          <cell r="C100">
            <v>40375.560000000005</v>
          </cell>
        </row>
      </sheetData>
      <sheetData sheetId="5">
        <row r="17">
          <cell r="C17">
            <v>3.4562211981566824</v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Y1">
            <v>124754.59000000001</v>
          </cell>
        </row>
        <row r="2">
          <cell r="Y2">
            <v>73455.990000000005</v>
          </cell>
        </row>
        <row r="3">
          <cell r="Y3">
            <v>436111.73999999958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842319.42666666652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>5.1.2. Telefonia Fixa/Internet</v>
          </cell>
          <cell r="N11">
            <v>829.9</v>
          </cell>
        </row>
        <row r="12">
          <cell r="D12" t="str">
            <v xml:space="preserve"> 1.4. Benefícios</v>
          </cell>
          <cell r="N12">
            <v>917.01</v>
          </cell>
        </row>
        <row r="13">
          <cell r="D13" t="str">
            <v>5.4.3. Locação de Máquinas e Equipamentos (Pessoa Jurídica)</v>
          </cell>
          <cell r="N13">
            <v>3500</v>
          </cell>
        </row>
        <row r="14">
          <cell r="D14" t="str">
            <v>5.2. Água</v>
          </cell>
          <cell r="N14">
            <v>4848.8</v>
          </cell>
        </row>
        <row r="15">
          <cell r="D15" t="str">
            <v>6.3.1.6. Serviços Técnicos Profissionais</v>
          </cell>
          <cell r="N15">
            <v>51</v>
          </cell>
        </row>
        <row r="16">
          <cell r="D16" t="str">
            <v>6.3.1.5. Consultorias e Treinamentos</v>
          </cell>
          <cell r="N16">
            <v>3600</v>
          </cell>
        </row>
        <row r="17">
          <cell r="D17" t="str">
            <v>6.3.1.5. Consultorias e Treinamentos</v>
          </cell>
          <cell r="N17">
            <v>3400</v>
          </cell>
        </row>
        <row r="18">
          <cell r="D18" t="str">
            <v>4.3.2. Tarifas</v>
          </cell>
          <cell r="N18">
            <v>11.05</v>
          </cell>
        </row>
        <row r="19">
          <cell r="D19" t="str">
            <v>4.3.2. Tarifas</v>
          </cell>
          <cell r="N19">
            <v>11.05</v>
          </cell>
        </row>
        <row r="20">
          <cell r="D20" t="str">
            <v>4.3.2. Tarifas</v>
          </cell>
          <cell r="N20">
            <v>11.05</v>
          </cell>
        </row>
        <row r="21">
          <cell r="D21" t="str">
            <v>4.3.2. Tarifas</v>
          </cell>
          <cell r="N21">
            <v>11.05</v>
          </cell>
        </row>
        <row r="22">
          <cell r="D22" t="str">
            <v>4.3.2. Tarifas</v>
          </cell>
          <cell r="N22">
            <v>11.05</v>
          </cell>
        </row>
        <row r="23">
          <cell r="D23" t="str">
            <v>4.3.2. Tarifas</v>
          </cell>
          <cell r="N23">
            <v>11.05</v>
          </cell>
        </row>
        <row r="24">
          <cell r="D24" t="str">
            <v>4.3.2. Tarifas</v>
          </cell>
          <cell r="N24">
            <v>11.05</v>
          </cell>
        </row>
        <row r="25">
          <cell r="D25" t="str">
            <v>4.3.2. Tarifas</v>
          </cell>
          <cell r="N25">
            <v>11.05</v>
          </cell>
        </row>
        <row r="26">
          <cell r="D26" t="str">
            <v>4.3.2. Tarifas</v>
          </cell>
          <cell r="N26">
            <v>11.05</v>
          </cell>
        </row>
        <row r="27">
          <cell r="D27" t="str">
            <v>4.3.2. Tarifas</v>
          </cell>
          <cell r="N27">
            <v>11.05</v>
          </cell>
        </row>
        <row r="28">
          <cell r="D28" t="str">
            <v>4.3.2. Tarifas</v>
          </cell>
          <cell r="N28">
            <v>11.05</v>
          </cell>
        </row>
        <row r="29">
          <cell r="D29" t="str">
            <v>4.3.2. Tarifas</v>
          </cell>
          <cell r="N29">
            <v>11.05</v>
          </cell>
        </row>
        <row r="30">
          <cell r="D30" t="str">
            <v>4.3.2. Tarifas</v>
          </cell>
          <cell r="N30">
            <v>11.05</v>
          </cell>
        </row>
        <row r="31">
          <cell r="D31" t="str">
            <v>4.3.2. Tarifas</v>
          </cell>
          <cell r="N31">
            <v>11.05</v>
          </cell>
        </row>
        <row r="32">
          <cell r="D32" t="str">
            <v>4.3.2. Tarifas</v>
          </cell>
          <cell r="N32">
            <v>11.05</v>
          </cell>
        </row>
        <row r="33">
          <cell r="D33" t="str">
            <v>7.2.2. Reparo e Manutenção de Bens Imóveis</v>
          </cell>
          <cell r="N33">
            <v>10603</v>
          </cell>
        </row>
        <row r="34">
          <cell r="D34" t="str">
            <v>11.6.1.1.1. Médicos</v>
          </cell>
          <cell r="N34">
            <v>3690</v>
          </cell>
        </row>
        <row r="35">
          <cell r="D35" t="str">
            <v>11.6.1.1.1. Médicos</v>
          </cell>
          <cell r="N35">
            <v>3165</v>
          </cell>
        </row>
        <row r="36">
          <cell r="D36" t="str">
            <v>11.6.1.1.1. Médicos</v>
          </cell>
          <cell r="N36">
            <v>3165</v>
          </cell>
        </row>
        <row r="37">
          <cell r="D37" t="str">
            <v>4.3.2. Tarifas</v>
          </cell>
          <cell r="N37">
            <v>11.05</v>
          </cell>
        </row>
        <row r="38">
          <cell r="D38" t="str">
            <v>4.3.2. Tarifas</v>
          </cell>
          <cell r="N38">
            <v>11.05</v>
          </cell>
        </row>
        <row r="39">
          <cell r="D39" t="str">
            <v>4.3.2. Tarifas</v>
          </cell>
          <cell r="N39">
            <v>11.05</v>
          </cell>
        </row>
        <row r="40">
          <cell r="D40" t="str">
            <v>4.3.2. Tarifas</v>
          </cell>
          <cell r="N40">
            <v>11.05</v>
          </cell>
        </row>
        <row r="41">
          <cell r="D41" t="str">
            <v>4.3.2. Tarifas</v>
          </cell>
          <cell r="N41">
            <v>11.05</v>
          </cell>
        </row>
        <row r="42">
          <cell r="D42" t="str">
            <v>4.3.2. Tarifas</v>
          </cell>
          <cell r="N42">
            <v>11.05</v>
          </cell>
        </row>
        <row r="43">
          <cell r="D43" t="str">
            <v>4.3.2. Tarifas</v>
          </cell>
          <cell r="N43">
            <v>11.05</v>
          </cell>
        </row>
        <row r="44">
          <cell r="D44" t="str">
            <v>4.3.2. Tarifas</v>
          </cell>
          <cell r="N44">
            <v>11.05</v>
          </cell>
        </row>
        <row r="45">
          <cell r="D45" t="str">
            <v>4.3.2. Tarifas</v>
          </cell>
          <cell r="N45">
            <v>11.05</v>
          </cell>
        </row>
        <row r="46">
          <cell r="D46" t="str">
            <v>4.3.2. Tarifas</v>
          </cell>
          <cell r="N46">
            <v>11.05</v>
          </cell>
        </row>
        <row r="47">
          <cell r="D47" t="str">
            <v>7.2.1.4. Outros Reparos e Manutenção de Máquinas e Equipamentos</v>
          </cell>
          <cell r="N47">
            <v>600</v>
          </cell>
        </row>
        <row r="48">
          <cell r="D48" t="str">
            <v>11.5.4.3. Locação de Máquinas e Equipamentos (Pessoa Jurídica)</v>
          </cell>
          <cell r="N48">
            <v>4428.09</v>
          </cell>
        </row>
        <row r="49">
          <cell r="D49" t="str">
            <v>11.5.4.3. Locação de Máquinas e Equipamentos (Pessoa Jurídica)</v>
          </cell>
          <cell r="N49">
            <v>4428.09</v>
          </cell>
        </row>
        <row r="50">
          <cell r="D50" t="str">
            <v>5.4.3. Locação de Máquinas e Equipamentos (Pessoa Jurídica)</v>
          </cell>
          <cell r="N50">
            <v>4428.09</v>
          </cell>
        </row>
        <row r="51">
          <cell r="D51" t="str">
            <v>11.6.1.1.1. Médicos</v>
          </cell>
          <cell r="N51">
            <v>3165</v>
          </cell>
        </row>
        <row r="52">
          <cell r="D52" t="str">
            <v>5.3. Energia Elétrica</v>
          </cell>
          <cell r="N52">
            <v>57194.14</v>
          </cell>
        </row>
        <row r="53">
          <cell r="D53" t="str">
            <v>9.1 EQUIPAMENTOS</v>
          </cell>
          <cell r="N53">
            <v>2891.07</v>
          </cell>
        </row>
        <row r="54">
          <cell r="D54" t="str">
            <v>9.1 EQUIPAMENTOS</v>
          </cell>
          <cell r="N54">
            <v>38835.089999999997</v>
          </cell>
        </row>
        <row r="55">
          <cell r="D55" t="str">
            <v>4.3.2. Tarifas</v>
          </cell>
          <cell r="N55">
            <v>11.05</v>
          </cell>
        </row>
        <row r="56">
          <cell r="D56" t="str">
            <v>4.3.2. Tarifas</v>
          </cell>
          <cell r="N56">
            <v>11.05</v>
          </cell>
        </row>
        <row r="57">
          <cell r="D57" t="str">
            <v>11.6.1.1.1. Médicos</v>
          </cell>
          <cell r="N57">
            <v>2200</v>
          </cell>
        </row>
        <row r="58">
          <cell r="D58" t="str">
            <v xml:space="preserve"> 1.4. Benefícios</v>
          </cell>
          <cell r="N58">
            <v>605.86</v>
          </cell>
        </row>
        <row r="59">
          <cell r="D59" t="str">
            <v xml:space="preserve"> 3.2. Material/Gêneros Alimentícios </v>
          </cell>
          <cell r="N59">
            <v>3380</v>
          </cell>
        </row>
        <row r="60">
          <cell r="D60" t="str">
            <v>4.3.2. Tarifas</v>
          </cell>
          <cell r="N60">
            <v>11.05</v>
          </cell>
        </row>
        <row r="61">
          <cell r="D61" t="str">
            <v>4.3.2. Tarifas</v>
          </cell>
          <cell r="N61">
            <v>11.05</v>
          </cell>
        </row>
        <row r="62">
          <cell r="D62" t="str">
            <v>4.3.2. Tarifas</v>
          </cell>
          <cell r="N62">
            <v>11.05</v>
          </cell>
        </row>
        <row r="63">
          <cell r="D63" t="str">
            <v>4.3.2. Tarifas</v>
          </cell>
          <cell r="N63">
            <v>11.05</v>
          </cell>
        </row>
        <row r="64">
          <cell r="D64" t="str">
            <v>4.3.2. Tarifas</v>
          </cell>
          <cell r="N64">
            <v>11.05</v>
          </cell>
        </row>
        <row r="65">
          <cell r="D65" t="str">
            <v>4.3.2. Tarifas</v>
          </cell>
          <cell r="N65">
            <v>11.05</v>
          </cell>
        </row>
        <row r="66">
          <cell r="D66" t="str">
            <v>4.3.2. Tarifas</v>
          </cell>
          <cell r="N66">
            <v>104.9</v>
          </cell>
        </row>
        <row r="67">
          <cell r="D67" t="str">
            <v xml:space="preserve"> 2.2. Medicamentos </v>
          </cell>
          <cell r="N67">
            <v>235.2</v>
          </cell>
        </row>
        <row r="68">
          <cell r="D68" t="str">
            <v xml:space="preserve"> 3.3. Material Expediente </v>
          </cell>
          <cell r="N68">
            <v>295.60000000000002</v>
          </cell>
        </row>
        <row r="69">
          <cell r="D69" t="str">
            <v xml:space="preserve"> 3.3. Material Expediente </v>
          </cell>
          <cell r="N69">
            <v>24</v>
          </cell>
        </row>
        <row r="70">
          <cell r="D70" t="str">
            <v xml:space="preserve"> 2.2. Medicamentos </v>
          </cell>
          <cell r="N70">
            <v>321.08</v>
          </cell>
        </row>
        <row r="71">
          <cell r="D71" t="str">
            <v>6.3.1.3. Manutenção/Aluguel/Uso de Sistemas ou Softwares</v>
          </cell>
          <cell r="N71">
            <v>8723</v>
          </cell>
        </row>
        <row r="72">
          <cell r="D72" t="str">
            <v>6.3.1.3. Manutenção/Aluguel/Uso de Sistemas ou Softwares</v>
          </cell>
          <cell r="N72">
            <v>800</v>
          </cell>
        </row>
        <row r="73">
          <cell r="D73" t="str">
            <v>5.5. Serviço Gráficos, de Encadernação e de Emolduração</v>
          </cell>
          <cell r="N73">
            <v>3591.25</v>
          </cell>
        </row>
        <row r="74">
          <cell r="D74" t="str">
            <v>4.3.2. Tarifas</v>
          </cell>
          <cell r="N74">
            <v>11.05</v>
          </cell>
        </row>
        <row r="75">
          <cell r="D75" t="str">
            <v>4.3.2. Tarifas</v>
          </cell>
          <cell r="N75">
            <v>11.05</v>
          </cell>
        </row>
        <row r="76">
          <cell r="D76" t="str">
            <v>4.3.2. Tarifas</v>
          </cell>
          <cell r="N76">
            <v>104.9</v>
          </cell>
        </row>
        <row r="77">
          <cell r="D77" t="str">
            <v>4.3.2. Tarifas</v>
          </cell>
          <cell r="N77">
            <v>104.9</v>
          </cell>
        </row>
        <row r="78">
          <cell r="D78" t="str">
            <v xml:space="preserve"> 2.2. Medicamentos </v>
          </cell>
          <cell r="N78">
            <v>141.06</v>
          </cell>
        </row>
        <row r="79">
          <cell r="D79" t="str">
            <v xml:space="preserve"> 2.2. Medicamentos </v>
          </cell>
          <cell r="N79">
            <v>436.02</v>
          </cell>
        </row>
        <row r="80">
          <cell r="D80" t="str">
            <v>6.3.1.6. Serviços Técnicos Profissionais</v>
          </cell>
          <cell r="N80">
            <v>170</v>
          </cell>
        </row>
        <row r="81">
          <cell r="D81" t="str">
            <v>6.3.1.6. Serviços Técnicos Profissionais</v>
          </cell>
          <cell r="N81">
            <v>705</v>
          </cell>
        </row>
        <row r="82">
          <cell r="D82" t="str">
            <v xml:space="preserve"> 1.4. Benefícios</v>
          </cell>
          <cell r="N82">
            <v>527.22</v>
          </cell>
        </row>
        <row r="83">
          <cell r="D83" t="str">
            <v>6.3.1.6. Serviços Técnicos Profissionais</v>
          </cell>
          <cell r="N83">
            <v>630</v>
          </cell>
        </row>
        <row r="84">
          <cell r="D84" t="str">
            <v xml:space="preserve"> 3.3. Material Expediente </v>
          </cell>
          <cell r="N84">
            <v>271.5</v>
          </cell>
        </row>
        <row r="85">
          <cell r="D85" t="str">
            <v xml:space="preserve"> 2.1. Materiais Descartáveis/Materiais de Penso </v>
          </cell>
          <cell r="N85">
            <v>2117.6999999999998</v>
          </cell>
        </row>
        <row r="86">
          <cell r="D86" t="str">
            <v>5.4.5. Locação de Veículos Automotores (Pessoa Jurídica) (Exceto Ambulância)</v>
          </cell>
          <cell r="N86">
            <v>3850</v>
          </cell>
        </row>
        <row r="87">
          <cell r="D87" t="str">
            <v>6.3.1.4. Vigilância</v>
          </cell>
          <cell r="N87">
            <v>49462.53</v>
          </cell>
        </row>
        <row r="88">
          <cell r="D88" t="str">
            <v xml:space="preserve">3.8. Outras Despesas com Materiais Diversos </v>
          </cell>
          <cell r="N88">
            <v>3450</v>
          </cell>
        </row>
        <row r="89">
          <cell r="D89" t="str">
            <v>5.7.2. Outras Despesas Gerais (Pessoa Juridica)</v>
          </cell>
          <cell r="N89">
            <v>2400</v>
          </cell>
        </row>
        <row r="90">
          <cell r="D90" t="str">
            <v>4.2.2. Contribuições</v>
          </cell>
          <cell r="N90">
            <v>4380</v>
          </cell>
        </row>
        <row r="91">
          <cell r="D91" t="str">
            <v>4.2.2. Contribuições</v>
          </cell>
          <cell r="N91">
            <v>238.77</v>
          </cell>
        </row>
        <row r="92">
          <cell r="D92" t="str">
            <v>4.3.2. Tarifas</v>
          </cell>
          <cell r="N92">
            <v>11.05</v>
          </cell>
        </row>
        <row r="93">
          <cell r="D93" t="str">
            <v>4.3.2. Tarifas</v>
          </cell>
          <cell r="N93">
            <v>11.05</v>
          </cell>
        </row>
        <row r="94">
          <cell r="D94" t="str">
            <v xml:space="preserve"> 1.4. Benefícios</v>
          </cell>
          <cell r="N94">
            <v>190.7</v>
          </cell>
        </row>
        <row r="95">
          <cell r="D95" t="str">
            <v>11.6.1.1.1. Médicos</v>
          </cell>
          <cell r="N95">
            <v>24120</v>
          </cell>
        </row>
        <row r="96">
          <cell r="D96" t="str">
            <v>11.6.1.1.1. Médicos</v>
          </cell>
          <cell r="N96">
            <v>3860</v>
          </cell>
        </row>
        <row r="97">
          <cell r="D97" t="str">
            <v xml:space="preserve"> 3.3. Material Expediente </v>
          </cell>
          <cell r="N97">
            <v>408</v>
          </cell>
        </row>
        <row r="98">
          <cell r="D98" t="str">
            <v>6.1.1.1. Médicos</v>
          </cell>
          <cell r="N98">
            <v>16500</v>
          </cell>
        </row>
        <row r="99">
          <cell r="D99" t="str">
            <v>6.1.1.1. Médicos</v>
          </cell>
          <cell r="N99">
            <v>16000</v>
          </cell>
        </row>
        <row r="100">
          <cell r="D100" t="str">
            <v>11.6.1.1.3. Laboratório</v>
          </cell>
          <cell r="N100">
            <v>64987.11</v>
          </cell>
        </row>
        <row r="101">
          <cell r="D101" t="str">
            <v>11.6.1.1.3. Laboratório</v>
          </cell>
          <cell r="N101">
            <v>1068.69</v>
          </cell>
        </row>
        <row r="102">
          <cell r="D102" t="str">
            <v>6.3.1.3. Manutenção/Aluguel/Uso de Sistemas ou Softwares</v>
          </cell>
          <cell r="N102">
            <v>2300</v>
          </cell>
          <cell r="Q102">
            <v>148565.73000000001</v>
          </cell>
        </row>
        <row r="103">
          <cell r="D103" t="str">
            <v>6.3.1.6. Serviços Técnicos Profissionais</v>
          </cell>
          <cell r="N103">
            <v>6150</v>
          </cell>
        </row>
        <row r="104">
          <cell r="D104" t="str">
            <v>5.4.3. Locação de Máquinas e Equipamentos (Pessoa Jurídica)</v>
          </cell>
          <cell r="N104">
            <v>980</v>
          </cell>
        </row>
        <row r="105">
          <cell r="D105" t="str">
            <v xml:space="preserve"> 2.2. Medicamentos </v>
          </cell>
          <cell r="N105">
            <v>788.7</v>
          </cell>
        </row>
        <row r="106">
          <cell r="D106" t="str">
            <v xml:space="preserve"> 2.1. Materiais Descartáveis/Materiais de Penso </v>
          </cell>
          <cell r="N106">
            <v>531.4</v>
          </cell>
        </row>
        <row r="107">
          <cell r="D107" t="str">
            <v xml:space="preserve"> 3.4. Combustível </v>
          </cell>
          <cell r="N107">
            <v>2193.46</v>
          </cell>
        </row>
        <row r="108">
          <cell r="D108" t="str">
            <v xml:space="preserve"> 2.2. Medicamentos </v>
          </cell>
          <cell r="N108">
            <v>650.4</v>
          </cell>
        </row>
        <row r="109">
          <cell r="D109" t="str">
            <v xml:space="preserve"> 2.2. Medicamentos </v>
          </cell>
          <cell r="N109">
            <v>43.58</v>
          </cell>
        </row>
        <row r="110">
          <cell r="D110" t="str">
            <v xml:space="preserve"> 3.1. Material de Higienização e Limpeza </v>
          </cell>
          <cell r="N110">
            <v>446.76</v>
          </cell>
        </row>
        <row r="111">
          <cell r="D111" t="str">
            <v xml:space="preserve"> 2.1. Materiais Descartáveis/Materiais de Penso </v>
          </cell>
          <cell r="N111">
            <v>1033.2199999999998</v>
          </cell>
        </row>
        <row r="112">
          <cell r="D112" t="str">
            <v xml:space="preserve"> 2.7. Material laboratorial </v>
          </cell>
          <cell r="N112">
            <v>24.81</v>
          </cell>
        </row>
        <row r="113">
          <cell r="D113" t="str">
            <v xml:space="preserve"> 2.1. Materiais Descartáveis/Materiais de Penso </v>
          </cell>
          <cell r="N113">
            <v>2471.2199999999998</v>
          </cell>
        </row>
        <row r="114">
          <cell r="D114" t="str">
            <v>5.2. Água</v>
          </cell>
          <cell r="N114">
            <v>64.17</v>
          </cell>
        </row>
        <row r="115">
          <cell r="D115" t="str">
            <v>11.6.1.1.5. Locação de Ambulâncias</v>
          </cell>
          <cell r="N115">
            <v>2280</v>
          </cell>
        </row>
        <row r="116">
          <cell r="D116" t="str">
            <v xml:space="preserve"> 2.1. Materiais Descartáveis/Materiais de Penso </v>
          </cell>
          <cell r="N116">
            <v>7800.94</v>
          </cell>
        </row>
        <row r="117">
          <cell r="D117" t="str">
            <v xml:space="preserve"> 2.1. Materiais Descartáveis/Materiais de Penso </v>
          </cell>
          <cell r="N117">
            <v>2012.5</v>
          </cell>
        </row>
        <row r="118">
          <cell r="D118" t="str">
            <v>6.3.1.8. Limpeza</v>
          </cell>
          <cell r="N118">
            <v>650</v>
          </cell>
        </row>
        <row r="119">
          <cell r="D119" t="str">
            <v>6.3.1.8. Limpeza</v>
          </cell>
          <cell r="N119">
            <v>1400</v>
          </cell>
        </row>
        <row r="120">
          <cell r="D120" t="str">
            <v>6.3.1.8. Limpeza</v>
          </cell>
          <cell r="N120">
            <v>2800</v>
          </cell>
        </row>
        <row r="121">
          <cell r="D121" t="str">
            <v>6.3.1.8. Limpeza</v>
          </cell>
          <cell r="N121">
            <v>2800</v>
          </cell>
        </row>
        <row r="122">
          <cell r="D122" t="str">
            <v>7.1.1.3. Outros Reparos e Manutenção de Equipamentos</v>
          </cell>
          <cell r="N122">
            <v>6030</v>
          </cell>
        </row>
        <row r="123">
          <cell r="D123" t="str">
            <v xml:space="preserve"> 2.2. Medicamentos </v>
          </cell>
          <cell r="N123">
            <v>498.31</v>
          </cell>
        </row>
        <row r="124">
          <cell r="D124" t="str">
            <v>6.1.1.1. Médicos</v>
          </cell>
          <cell r="N124">
            <v>6068.75</v>
          </cell>
        </row>
        <row r="125">
          <cell r="D125" t="str">
            <v>6.1.1.1. Médicos</v>
          </cell>
          <cell r="N125">
            <v>3165</v>
          </cell>
        </row>
        <row r="126">
          <cell r="D126" t="str">
            <v>6.3.1.5. Consultorias e Treinamentos</v>
          </cell>
          <cell r="N126">
            <v>11876</v>
          </cell>
        </row>
        <row r="127">
          <cell r="D127" t="str">
            <v>11.6.1.1.1. Médicos</v>
          </cell>
          <cell r="N127">
            <v>3100</v>
          </cell>
        </row>
        <row r="128">
          <cell r="D128" t="str">
            <v>11.6.1.1.1. Médicos</v>
          </cell>
          <cell r="N128">
            <v>3100</v>
          </cell>
        </row>
        <row r="129">
          <cell r="D129" t="str">
            <v>5.7.2. Outras Despesas Gerais (Pessoa Juridica)</v>
          </cell>
          <cell r="N129">
            <v>3553</v>
          </cell>
        </row>
        <row r="130">
          <cell r="D130" t="str">
            <v>11.6.1.1.1. Médicos</v>
          </cell>
          <cell r="N130">
            <v>6068.75</v>
          </cell>
        </row>
        <row r="131">
          <cell r="D131" t="str">
            <v>11.6.1.1.1. Médicos</v>
          </cell>
          <cell r="N131">
            <v>6940</v>
          </cell>
        </row>
        <row r="132">
          <cell r="D132" t="str">
            <v>6.3.1.3. Manutenção/Aluguel/Uso de Sistemas ou Softwares</v>
          </cell>
          <cell r="N132">
            <v>26200</v>
          </cell>
        </row>
        <row r="133">
          <cell r="D133" t="str">
            <v>6.3.1.8. Limpeza</v>
          </cell>
          <cell r="N133">
            <v>24839.49</v>
          </cell>
        </row>
        <row r="134">
          <cell r="D134" t="str">
            <v>6.3.1.8. Limpeza</v>
          </cell>
          <cell r="N134">
            <v>177741.07</v>
          </cell>
        </row>
        <row r="135">
          <cell r="D135" t="str">
            <v>7.2.1.3. Engenharia Clínica</v>
          </cell>
          <cell r="N135">
            <v>19200</v>
          </cell>
        </row>
        <row r="136">
          <cell r="D136" t="str">
            <v xml:space="preserve">3.7. Tecidos, Fardamentos e EPI </v>
          </cell>
          <cell r="N136">
            <v>659</v>
          </cell>
        </row>
        <row r="137">
          <cell r="D137" t="str">
            <v>5.4.3. Locação de Máquinas e Equipamentos (Pessoa Jurídica)</v>
          </cell>
          <cell r="N137">
            <v>550</v>
          </cell>
        </row>
        <row r="138">
          <cell r="D138" t="str">
            <v xml:space="preserve"> 2.2. Medicamentos </v>
          </cell>
          <cell r="N138">
            <v>1143.33</v>
          </cell>
        </row>
        <row r="139">
          <cell r="D139" t="str">
            <v>11.6.1.1.1. Médicos</v>
          </cell>
          <cell r="N139">
            <v>8800</v>
          </cell>
        </row>
        <row r="140">
          <cell r="D140" t="str">
            <v>6.3.1.5. Consultorias e Treinamentos</v>
          </cell>
          <cell r="N140">
            <v>3400</v>
          </cell>
        </row>
        <row r="141">
          <cell r="D141" t="str">
            <v>6.3.1.9. Outras Pessoas Jurídicas</v>
          </cell>
          <cell r="N141">
            <v>2000</v>
          </cell>
        </row>
        <row r="142">
          <cell r="D142" t="str">
            <v>6.3.1.9. Outras Pessoas Jurídicas</v>
          </cell>
          <cell r="N142">
            <v>4000</v>
          </cell>
        </row>
        <row r="143">
          <cell r="D143" t="str">
            <v xml:space="preserve"> 3.3. Material Expediente </v>
          </cell>
          <cell r="N143">
            <v>900</v>
          </cell>
        </row>
        <row r="144">
          <cell r="D144" t="str">
            <v xml:space="preserve"> 1.4. Benefícios</v>
          </cell>
          <cell r="N144">
            <v>27184.47</v>
          </cell>
        </row>
        <row r="145">
          <cell r="D145" t="str">
            <v xml:space="preserve"> 2.2. Medicamentos </v>
          </cell>
          <cell r="N145">
            <v>258.75</v>
          </cell>
        </row>
        <row r="146">
          <cell r="D146" t="str">
            <v>7.2.1.4. Outros Reparos e Manutenção de Máquinas e Equipamentos</v>
          </cell>
          <cell r="N146">
            <v>19800</v>
          </cell>
        </row>
        <row r="147">
          <cell r="D147" t="str">
            <v xml:space="preserve"> 2.1. Materiais Descartáveis/Materiais de Penso </v>
          </cell>
          <cell r="N147">
            <v>1151</v>
          </cell>
        </row>
        <row r="148">
          <cell r="D148" t="str">
            <v>5.1.1. Telefonia Móvel</v>
          </cell>
          <cell r="N148">
            <v>535.20000000000005</v>
          </cell>
        </row>
        <row r="149">
          <cell r="D149" t="str">
            <v>5.1.2. Telefonia Fixa/Internet</v>
          </cell>
          <cell r="N149">
            <v>1438.99</v>
          </cell>
        </row>
        <row r="150">
          <cell r="D150" t="str">
            <v>5.1.2. Telefonia Fixa/Internet</v>
          </cell>
          <cell r="N150">
            <v>871</v>
          </cell>
        </row>
        <row r="151">
          <cell r="D151" t="str">
            <v>5.4.3. Locação de Máquinas e Equipamentos (Pessoa Jurídica)</v>
          </cell>
          <cell r="N151">
            <v>2784</v>
          </cell>
        </row>
        <row r="152">
          <cell r="D152" t="str">
            <v>6.1.1.1. Médicos</v>
          </cell>
          <cell r="N152">
            <v>4400</v>
          </cell>
        </row>
        <row r="153">
          <cell r="D153" t="str">
            <v>7.2.1.4. Outros Reparos e Manutenção de Máquinas e Equipamentos</v>
          </cell>
          <cell r="N153">
            <v>600</v>
          </cell>
        </row>
        <row r="154">
          <cell r="D154" t="str">
            <v>6.1.1.1. Médicos</v>
          </cell>
          <cell r="N154">
            <v>22660</v>
          </cell>
        </row>
        <row r="155">
          <cell r="D155" t="str">
            <v>6.1.1.1. Médicos</v>
          </cell>
          <cell r="N155">
            <v>8800</v>
          </cell>
        </row>
        <row r="156">
          <cell r="D156" t="str">
            <v>4.1. Seguros (Imóvel e veículos)</v>
          </cell>
          <cell r="N156">
            <v>1317.8766666666668</v>
          </cell>
        </row>
        <row r="157">
          <cell r="D157" t="str">
            <v xml:space="preserve"> 1.4. Benefícios</v>
          </cell>
          <cell r="N157">
            <v>16642.41</v>
          </cell>
        </row>
        <row r="158">
          <cell r="D158" t="str">
            <v>6.1.1.1. Médicos</v>
          </cell>
          <cell r="N158">
            <v>6068.75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3806839.4399999939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777491.35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FAA7B-4F6F-4C6A-ABA9-D07FF9706E56}">
  <sheetPr>
    <tabColor rgb="FFFFFF00"/>
  </sheetPr>
  <dimension ref="A1:BB493"/>
  <sheetViews>
    <sheetView showGridLines="0" tabSelected="1" topLeftCell="C1" zoomScale="80" zoomScaleNormal="80" workbookViewId="0">
      <selection activeCell="F279" sqref="F279:G279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44348</v>
      </c>
      <c r="G4" s="189">
        <v>1</v>
      </c>
      <c r="H4" s="2"/>
      <c r="I4" s="186"/>
      <c r="J4" s="6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1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>
        <f>IFERROR(VLOOKUP($C$7,'[1]DADOS (OCULTAR)'!$P$3:$R$56,3,0),"")</f>
        <v>9039744000194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Fundação Professor Martiniano Fernades - IMIP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>Setembro/2020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93">
        <v>1651072.59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93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93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93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93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93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1651072.59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93">
        <f>4672.05+5417.39</f>
        <v>10089.44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>
        <v>33.43</v>
      </c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93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93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93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93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10122.870000000001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1661195.4600000002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6"/>
      <c r="E26" s="66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757689.88059999957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634322.3199999996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198210.58000000002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124754.59000000001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73455.990000000005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436111.73999999958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51224.347799999996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 t="str">
        <f>IF(G6="SIM","",'[1]MEM.CÁLC.FP.'!$D$97)</f>
        <v/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40375.560000000005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31767.652799999996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0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0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0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 t="str">
        <f>IF(G6="SIM","",SUM('[1]MEM.CÁLC.FP.'!G6:G7))</f>
        <v/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16556.626799999998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15330.209999999997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1226.4168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 t="str">
        <f>IF(G6="SIM","",SUM('[1]MEM.CÁLC.FP.'!G9:G10))</f>
        <v/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15211.025999999998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14463.809999999998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747.21600000000012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 t="str">
        <f>IF(G6="SIM","",SUM('[1]MEM.CÁLC.FP.'!G12:G15))</f>
        <v/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0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27242.95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93">
        <f>'[1]SALDO DE ESTOQUE'!C9</f>
        <v>25294.74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93">
        <f>'[1]SALDO DE ESTOQUE'!C10</f>
        <v>1858.57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93"/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93"/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93"/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93"/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/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93">
        <f>'[1]SALDO DE ESTOQUE'!C25</f>
        <v>89.64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35647.64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93">
        <f>'[1]SALDO DE ESTOQUE'!C34+'[1]SALDO DE ESTOQUE'!C35</f>
        <v>12503.179999999998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93">
        <f>'[1]SALDO DE ESTOQUE'!C40+'[1]SALDO DE ESTOQUE'!C41</f>
        <v>4221.8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93">
        <f>'[1]SALDO DE ESTOQUE'!C44</f>
        <v>4523.21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93"/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93"/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13860.25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93">
        <f>'[1]SALDO DE ESTOQUE'!C47</f>
        <v>12295.36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1564.89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93">
        <f>'[1]SALDO DE ESTOQUE'!C50</f>
        <v>0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1540.89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1">
        <f>'[1]SALDO DE ESTOQUE'!C53</f>
        <v>1540.89</v>
      </c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1"/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1">
        <f>'[1]SALDO DE ESTOQUE'!C55</f>
        <v>24</v>
      </c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1"/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93"/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93">
        <f>'[1]SALDO DE ESTOQUE'!C62</f>
        <v>539.20000000000005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6660.1966666666676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1317.8766666666668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4618.7700000000004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4618.7700000000004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723.55000000000007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0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723.55000000000007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6"/>
      <c r="F92" s="110">
        <f>$F$4</f>
        <v>44348</v>
      </c>
      <c r="G92" s="144">
        <f>IF(G4=0,"",G4)</f>
        <v>1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HECPI - AMBULATÓRIO</v>
      </c>
      <c r="D95" s="27"/>
      <c r="E95" s="141" t="str">
        <f>IF(E7=0,"",E7)</f>
        <v>FERNANDO FIGUEIRA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91418.54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3675.09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535.20000000000005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3139.89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4912.97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57194.14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16092.09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12242.09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3850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3591.25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5953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5953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417360.58999999997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83662.5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83662.5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83662.5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0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0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0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333698.08999999997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333698.08999999997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0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0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0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38023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49462.53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22276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7706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210230.56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6000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0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0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56833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6030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6030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6030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50803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40200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19200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21000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10603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93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93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93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41726.159999999996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148565.73000000001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1583144.6872666662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78050.772733333986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IF(AND($G$4=1,$G$6="NÃO"),(8.333+11.111+1.56+0.194+4+9.08)*$F$29/100,IF(AND($G$4=1,$G$6="SIM"),(8.333+11.111+1.56+4+9.08+0.916)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425/20",$G$6="SIM"),(8.333+11.111+1.56+4+$F$184)*$F$29/100))))))))-F38</f>
        <v>190245.15919999982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1773389.8464666661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-112194.38646666583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93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>
        <f>[1]Turnover!C17</f>
        <v>3.4562211981566824</v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6"/>
      <c r="F192" s="110">
        <f>$F$4</f>
        <v>44348</v>
      </c>
      <c r="G192" s="109">
        <f>IF(G4=0,"",G4)</f>
        <v>1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HECPI - AMBULATÓRIO</v>
      </c>
      <c r="D195" s="27"/>
      <c r="E195" s="101" t="str">
        <f>IF(E7=0,"",E7)</f>
        <v>FERNANDO FIGUEIRA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6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2" t="s">
        <v>33</v>
      </c>
      <c r="D200" s="21"/>
      <c r="E200" s="27"/>
      <c r="F200" s="93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2" t="s">
        <v>74</v>
      </c>
      <c r="D201" s="21"/>
      <c r="E201" s="27"/>
      <c r="F201" s="93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2" t="s">
        <v>73</v>
      </c>
      <c r="D202" s="21"/>
      <c r="E202" s="27"/>
      <c r="F202" s="93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3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3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2" t="s">
        <v>33</v>
      </c>
      <c r="D207" s="21"/>
      <c r="E207" s="27"/>
      <c r="F207" s="93">
        <v>3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2" t="s">
        <v>74</v>
      </c>
      <c r="D208" s="21"/>
      <c r="E208" s="27"/>
      <c r="F208" s="28">
        <f>'[1]RELAÇÃO DESPESA PAGA'!$O$2</f>
        <v>3806839.4399999939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2" t="s">
        <v>73</v>
      </c>
      <c r="D209" s="21"/>
      <c r="E209" s="27"/>
      <c r="F209" s="93">
        <f>(63.54+17495.88+1023810+1651072.59+185692.7+5839.57+70004.82+73139.89+8856.18+48392.95+216882.49+1+154798.73+1+1+30770.58+1811.86+1+721.1+100+492.33+1270.93+37019.23)+(105.9+1+1)+(10952.38+215724.93+1+1+1+1809.86+9037.3+40963.7)</f>
        <v>3806838.4400000004</v>
      </c>
      <c r="G209" s="19"/>
      <c r="H209" s="60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2.000000006519258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3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89"/>
      <c r="G212" s="88"/>
      <c r="H212" s="75"/>
      <c r="I212" s="74"/>
      <c r="J212" s="74"/>
      <c r="K212" s="74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3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2" t="s">
        <v>33</v>
      </c>
      <c r="D215" s="21"/>
      <c r="E215" s="27"/>
      <c r="F215" s="93">
        <v>3358637.73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2" t="s">
        <v>70</v>
      </c>
      <c r="D216" s="21"/>
      <c r="E216" s="27"/>
      <c r="F216" s="93">
        <v>894045.62</v>
      </c>
      <c r="G216" s="19"/>
      <c r="H216" s="60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2" t="s">
        <v>69</v>
      </c>
      <c r="D217" s="21"/>
      <c r="E217" s="27"/>
      <c r="F217" s="28">
        <f>'[1]RELAÇÃO DESPESA PAGA'!$S$22+'[1]RELAÇÃO DESPESA PAGA'!S31</f>
        <v>777491.35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2" t="s">
        <v>67</v>
      </c>
      <c r="D218" s="21"/>
      <c r="E218" s="27"/>
      <c r="F218" s="28">
        <f>F18+F19</f>
        <v>10122.870000000001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2" t="s">
        <v>65</v>
      </c>
      <c r="D219" s="21"/>
      <c r="E219" s="27"/>
      <c r="F219" s="93"/>
      <c r="G219" s="19"/>
      <c r="H219" s="60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3252206.33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2"/>
      <c r="D221" s="53"/>
      <c r="E221" s="53"/>
      <c r="F221" s="52"/>
      <c r="G221" s="73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3252208.3300000066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1"/>
      <c r="D223" s="90"/>
      <c r="E223" s="90"/>
      <c r="F223" s="89"/>
      <c r="G223" s="88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1"/>
      <c r="D224" s="90"/>
      <c r="E224" s="90"/>
      <c r="F224" s="89"/>
      <c r="G224" s="88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0"/>
      <c r="B225" s="5"/>
      <c r="C225" s="34" t="s">
        <v>62</v>
      </c>
      <c r="D225" s="53"/>
      <c r="E225" s="53"/>
      <c r="F225" s="52"/>
      <c r="G225" s="73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7" t="s">
        <v>61</v>
      </c>
      <c r="F226" s="86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2" t="s">
        <v>60</v>
      </c>
      <c r="D227" s="21"/>
      <c r="E227" s="82"/>
      <c r="F227" s="85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2" t="s">
        <v>59</v>
      </c>
      <c r="D228" s="21"/>
      <c r="E228" s="82"/>
      <c r="F228" s="84"/>
      <c r="G228" s="63"/>
      <c r="H228" s="60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3" t="s">
        <v>58</v>
      </c>
      <c r="D229" s="23"/>
      <c r="E229" s="82"/>
      <c r="F229" s="84"/>
      <c r="G229" s="63"/>
      <c r="H229" s="60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3" t="s">
        <v>57</v>
      </c>
      <c r="D230" s="23"/>
      <c r="E230" s="82"/>
      <c r="F230" s="81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0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79"/>
      <c r="D232" s="49"/>
      <c r="E232" s="49"/>
      <c r="F232" s="49"/>
      <c r="G232" s="48"/>
      <c r="H232" s="75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74"/>
      <c r="BB232" s="74"/>
    </row>
    <row r="233" spans="1:54" ht="18" customHeight="1" x14ac:dyDescent="0.2">
      <c r="A233" s="6"/>
      <c r="B233" s="5"/>
      <c r="C233" s="78"/>
      <c r="D233" s="77"/>
      <c r="E233" s="77"/>
      <c r="F233" s="77"/>
      <c r="G233" s="76"/>
      <c r="H233" s="75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3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2" t="s">
        <v>53</v>
      </c>
      <c r="D236" s="21"/>
      <c r="E236" s="27"/>
      <c r="F236" s="28">
        <f>'[1]SALDO DE ESTOQUE'!C30</f>
        <v>27242.95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2" t="s">
        <v>52</v>
      </c>
      <c r="D237" s="21"/>
      <c r="E237" s="27"/>
      <c r="F237" s="28">
        <f>'[1]SALDO DE ESTOQUE'!C65</f>
        <v>35647.64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2" t="s">
        <v>51</v>
      </c>
      <c r="D238" s="21"/>
      <c r="E238" s="27"/>
      <c r="F238" s="71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62890.59</v>
      </c>
      <c r="G239" s="27"/>
      <c r="H239" s="40" t="s">
        <v>48</v>
      </c>
      <c r="I239" s="1"/>
      <c r="J239" s="1"/>
      <c r="K239" s="1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</row>
    <row r="240" spans="1:54" ht="18" customHeight="1" x14ac:dyDescent="0.2">
      <c r="A240" s="6"/>
      <c r="B240" s="5"/>
      <c r="C240" s="69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8" t="s">
        <v>47</v>
      </c>
      <c r="D241" s="66"/>
      <c r="E241" s="66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7" t="s">
        <v>46</v>
      </c>
      <c r="D242" s="66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2" t="s">
        <v>45</v>
      </c>
      <c r="D244" s="21"/>
      <c r="E244" s="27"/>
      <c r="F244" s="61">
        <f>539422.72+3823.77</f>
        <v>543246.49</v>
      </c>
      <c r="G244" s="19"/>
      <c r="H244" s="60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5" t="s">
        <v>44</v>
      </c>
      <c r="D245" s="25"/>
      <c r="E245" s="23"/>
      <c r="F245" s="64">
        <f>49898.96+47776.36+325.6</f>
        <v>98000.920000000013</v>
      </c>
      <c r="G245" s="63"/>
      <c r="H245" s="60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2" t="s">
        <v>43</v>
      </c>
      <c r="D246" s="21"/>
      <c r="E246" s="27"/>
      <c r="F246" s="61">
        <f>27136.41+17750.12</f>
        <v>44886.53</v>
      </c>
      <c r="G246" s="19"/>
      <c r="H246" s="60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686133.94000000006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59"/>
      <c r="D248" s="59"/>
      <c r="E248" s="59"/>
      <c r="F248" s="58"/>
      <c r="G248" s="58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7" t="s">
        <v>42</v>
      </c>
      <c r="D249" s="66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2" t="s">
        <v>41</v>
      </c>
      <c r="D251" s="21"/>
      <c r="E251" s="27"/>
      <c r="F251" s="61">
        <v>11000</v>
      </c>
      <c r="G251" s="19"/>
      <c r="H251" s="60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2" t="s">
        <v>40</v>
      </c>
      <c r="D252" s="21"/>
      <c r="E252" s="27"/>
      <c r="F252" s="61">
        <v>0</v>
      </c>
      <c r="G252" s="19"/>
      <c r="H252" s="60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5" t="s">
        <v>39</v>
      </c>
      <c r="D253" s="25"/>
      <c r="E253" s="23"/>
      <c r="F253" s="64">
        <v>1162206.6499999999</v>
      </c>
      <c r="G253" s="63"/>
      <c r="H253" s="60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2" t="s">
        <v>38</v>
      </c>
      <c r="D254" s="21"/>
      <c r="E254" s="27"/>
      <c r="F254" s="61">
        <v>255718.5</v>
      </c>
      <c r="G254" s="19"/>
      <c r="H254" s="60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1428925.15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59"/>
      <c r="D256" s="59"/>
      <c r="E256" s="59"/>
      <c r="F256" s="58"/>
      <c r="G256" s="58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2115059.09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7" t="s">
        <v>33</v>
      </c>
      <c r="D261" s="49"/>
      <c r="E261" s="48"/>
      <c r="F261" s="56">
        <v>1978805.37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28">
        <f>IF(AND($G$4=1,$G$6="NÃO"),(8.333+11.111+1.56+0.194+4+9.08)*$F$29/100,IF(AND($G$4=1,$G$6="SIM"),(8.333+11.111+1.56+4+9.08)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</f>
        <v>216202.41954879987</v>
      </c>
      <c r="G262" s="27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0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16556.626799999998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15211.025999999998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2163240.1367487996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>
        <v>81658.55</v>
      </c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33.43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41726.159999999996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41726.159999999996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39965.82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xJhemFfE4zEdXzlmSEc4JuZz3AK8pMexhlNN/XsgFMgCMS7ztpEzFUxprQKbExggjcz5r5MZWAwjPEPAdf0VaA==" saltValue="92tsubft/tu7J6WGSAOGFw==" spinCount="100000" sheet="1" objects="1" scenarios="1"/>
  <mergeCells count="511">
    <mergeCell ref="C120:E120"/>
    <mergeCell ref="C128:E128"/>
    <mergeCell ref="C129:E129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36:E136"/>
    <mergeCell ref="C137:E137"/>
    <mergeCell ref="C138:E138"/>
    <mergeCell ref="C121:E121"/>
    <mergeCell ref="C122:E122"/>
    <mergeCell ref="C123:E123"/>
    <mergeCell ref="C124:E124"/>
    <mergeCell ref="C125:E125"/>
    <mergeCell ref="C126:E126"/>
    <mergeCell ref="C127:E127"/>
    <mergeCell ref="C130:E130"/>
    <mergeCell ref="C131:E131"/>
    <mergeCell ref="C132:E132"/>
    <mergeCell ref="C133:E133"/>
    <mergeCell ref="C134:E134"/>
    <mergeCell ref="C135:E135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65:E165"/>
    <mergeCell ref="C166:E166"/>
    <mergeCell ref="C139:E139"/>
    <mergeCell ref="C140:E140"/>
    <mergeCell ref="C141:E141"/>
    <mergeCell ref="C167:E167"/>
    <mergeCell ref="C150:E150"/>
    <mergeCell ref="C159:E159"/>
    <mergeCell ref="C160:E160"/>
    <mergeCell ref="C161:E161"/>
    <mergeCell ref="C162:E162"/>
    <mergeCell ref="C163:E163"/>
    <mergeCell ref="C164:E164"/>
    <mergeCell ref="C151:E151"/>
    <mergeCell ref="C152:E152"/>
    <mergeCell ref="C153:E153"/>
    <mergeCell ref="C154:E154"/>
    <mergeCell ref="C203:E203"/>
    <mergeCell ref="C206:E206"/>
    <mergeCell ref="C155:E155"/>
    <mergeCell ref="C156:E156"/>
    <mergeCell ref="C157:E157"/>
    <mergeCell ref="C158:E158"/>
    <mergeCell ref="C243:E243"/>
    <mergeCell ref="C244:E244"/>
    <mergeCell ref="C245:E245"/>
    <mergeCell ref="C219:E219"/>
    <mergeCell ref="C220:E220"/>
    <mergeCell ref="C222:E222"/>
    <mergeCell ref="C252:E252"/>
    <mergeCell ref="C253:E253"/>
    <mergeCell ref="C254:E254"/>
    <mergeCell ref="C255:E255"/>
    <mergeCell ref="C237:E237"/>
    <mergeCell ref="C238:E238"/>
    <mergeCell ref="C239:E239"/>
    <mergeCell ref="C240:E240"/>
    <mergeCell ref="C241:E241"/>
    <mergeCell ref="C242:D242"/>
    <mergeCell ref="C263:E263"/>
    <mergeCell ref="C264:E264"/>
    <mergeCell ref="C265:E265"/>
    <mergeCell ref="C266:E266"/>
    <mergeCell ref="C269:E269"/>
    <mergeCell ref="C246:E246"/>
    <mergeCell ref="C247:E247"/>
    <mergeCell ref="C249:D249"/>
    <mergeCell ref="C250:E250"/>
    <mergeCell ref="C251:E251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77:E277"/>
    <mergeCell ref="C178:E178"/>
    <mergeCell ref="C270:E270"/>
    <mergeCell ref="C278:E278"/>
    <mergeCell ref="C279:E279"/>
    <mergeCell ref="C283:E283"/>
    <mergeCell ref="C284:E284"/>
    <mergeCell ref="C257:E257"/>
    <mergeCell ref="C260:E260"/>
    <mergeCell ref="C261:E261"/>
    <mergeCell ref="C262:E262"/>
    <mergeCell ref="G192:G193"/>
    <mergeCell ref="D193:E193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D189:E189"/>
    <mergeCell ref="D190:E190"/>
    <mergeCell ref="D191:E191"/>
    <mergeCell ref="D192:E192"/>
    <mergeCell ref="C185:G185"/>
    <mergeCell ref="F187:G187"/>
    <mergeCell ref="F189:G189"/>
    <mergeCell ref="F190:F191"/>
    <mergeCell ref="G190:G191"/>
    <mergeCell ref="F192:F193"/>
    <mergeCell ref="C216:E216"/>
    <mergeCell ref="C217:E217"/>
    <mergeCell ref="C218:E218"/>
    <mergeCell ref="C179:E179"/>
    <mergeCell ref="C180:E180"/>
    <mergeCell ref="C181:E181"/>
    <mergeCell ref="C182:E182"/>
    <mergeCell ref="C183:E183"/>
    <mergeCell ref="C184:E184"/>
    <mergeCell ref="C189:C192"/>
    <mergeCell ref="F203:G203"/>
    <mergeCell ref="F206:G206"/>
    <mergeCell ref="F207:G207"/>
    <mergeCell ref="C210:E210"/>
    <mergeCell ref="C214:E214"/>
    <mergeCell ref="C215:E215"/>
    <mergeCell ref="C207:E207"/>
    <mergeCell ref="C208:E208"/>
    <mergeCell ref="C209:E209"/>
    <mergeCell ref="E194:G194"/>
    <mergeCell ref="E195:G195"/>
    <mergeCell ref="F199:G199"/>
    <mergeCell ref="F200:G200"/>
    <mergeCell ref="F201:G201"/>
    <mergeCell ref="F202:G202"/>
    <mergeCell ref="F235:G235"/>
    <mergeCell ref="F236:G236"/>
    <mergeCell ref="C194:D194"/>
    <mergeCell ref="C195:D195"/>
    <mergeCell ref="D197:E197"/>
    <mergeCell ref="C199:E199"/>
    <mergeCell ref="C200:E200"/>
    <mergeCell ref="C201:E201"/>
    <mergeCell ref="C202:E202"/>
    <mergeCell ref="C226:D226"/>
    <mergeCell ref="F226:G226"/>
    <mergeCell ref="F227:G227"/>
    <mergeCell ref="F228:G228"/>
    <mergeCell ref="F229:G229"/>
    <mergeCell ref="F230:G230"/>
    <mergeCell ref="C231:G232"/>
    <mergeCell ref="C227:D227"/>
    <mergeCell ref="F216:G216"/>
    <mergeCell ref="F217:G217"/>
    <mergeCell ref="F218:G218"/>
    <mergeCell ref="F219:G219"/>
    <mergeCell ref="F220:G220"/>
    <mergeCell ref="F222:G222"/>
    <mergeCell ref="C228:D228"/>
    <mergeCell ref="C229:D229"/>
    <mergeCell ref="C230:D230"/>
    <mergeCell ref="C235:E235"/>
    <mergeCell ref="C236:E236"/>
    <mergeCell ref="F208:G208"/>
    <mergeCell ref="F209:G209"/>
    <mergeCell ref="F210:G210"/>
    <mergeCell ref="F214:G214"/>
    <mergeCell ref="F215:G215"/>
    <mergeCell ref="F269:G269"/>
    <mergeCell ref="F245:G245"/>
    <mergeCell ref="F246:G246"/>
    <mergeCell ref="F247:G247"/>
    <mergeCell ref="F250:G250"/>
    <mergeCell ref="F251:G251"/>
    <mergeCell ref="F252:G252"/>
    <mergeCell ref="F253:G253"/>
    <mergeCell ref="F254:G254"/>
    <mergeCell ref="F255:G255"/>
    <mergeCell ref="F261:G261"/>
    <mergeCell ref="F262:G262"/>
    <mergeCell ref="F263:G263"/>
    <mergeCell ref="F264:G264"/>
    <mergeCell ref="F265:G265"/>
    <mergeCell ref="F266:G266"/>
    <mergeCell ref="F284:G284"/>
    <mergeCell ref="F285:G285"/>
    <mergeCell ref="F286:G286"/>
    <mergeCell ref="F287:G287"/>
    <mergeCell ref="F288:G288"/>
    <mergeCell ref="F273:G273"/>
    <mergeCell ref="F274:G274"/>
    <mergeCell ref="F275:G275"/>
    <mergeCell ref="F276:G276"/>
    <mergeCell ref="F277:G277"/>
    <mergeCell ref="F174:G174"/>
    <mergeCell ref="F175:G175"/>
    <mergeCell ref="F270:G270"/>
    <mergeCell ref="F271:G271"/>
    <mergeCell ref="F272:G272"/>
    <mergeCell ref="F283:G283"/>
    <mergeCell ref="F278:G278"/>
    <mergeCell ref="F279:G279"/>
    <mergeCell ref="F257:G257"/>
    <mergeCell ref="F260:G260"/>
    <mergeCell ref="F182:G182"/>
    <mergeCell ref="F183:G183"/>
    <mergeCell ref="F184:G184"/>
    <mergeCell ref="F167:G167"/>
    <mergeCell ref="F168:G168"/>
    <mergeCell ref="F169:G169"/>
    <mergeCell ref="F170:G170"/>
    <mergeCell ref="F171:G171"/>
    <mergeCell ref="F172:G172"/>
    <mergeCell ref="F173:G173"/>
    <mergeCell ref="F176:G176"/>
    <mergeCell ref="F177:G177"/>
    <mergeCell ref="F178:G178"/>
    <mergeCell ref="F179:G179"/>
    <mergeCell ref="F180:G180"/>
    <mergeCell ref="F181:G181"/>
    <mergeCell ref="F103:G103"/>
    <mergeCell ref="C101:E101"/>
    <mergeCell ref="C102:E102"/>
    <mergeCell ref="C103:E103"/>
    <mergeCell ref="C104:E104"/>
    <mergeCell ref="C105:E105"/>
    <mergeCell ref="F104:G104"/>
    <mergeCell ref="F105:G105"/>
    <mergeCell ref="F4:F5"/>
    <mergeCell ref="G4:G5"/>
    <mergeCell ref="I4:J4"/>
    <mergeCell ref="I5:J5"/>
    <mergeCell ref="F74:G74"/>
    <mergeCell ref="E94:G94"/>
    <mergeCell ref="C7:D7"/>
    <mergeCell ref="F237:G237"/>
    <mergeCell ref="F238:G238"/>
    <mergeCell ref="F239:G239"/>
    <mergeCell ref="F243:G243"/>
    <mergeCell ref="F244:G244"/>
    <mergeCell ref="E95:G95"/>
    <mergeCell ref="F96:G96"/>
    <mergeCell ref="F101:G101"/>
    <mergeCell ref="F102:G102"/>
    <mergeCell ref="C12:E12"/>
    <mergeCell ref="F12:G12"/>
    <mergeCell ref="C1:C4"/>
    <mergeCell ref="D1:E1"/>
    <mergeCell ref="F1:G1"/>
    <mergeCell ref="D2:E2"/>
    <mergeCell ref="F2:F3"/>
    <mergeCell ref="G2:G3"/>
    <mergeCell ref="D3:E3"/>
    <mergeCell ref="C6:D6"/>
    <mergeCell ref="F16:G16"/>
    <mergeCell ref="C17:E17"/>
    <mergeCell ref="F17:G17"/>
    <mergeCell ref="C8:E8"/>
    <mergeCell ref="F8:G8"/>
    <mergeCell ref="C9:E9"/>
    <mergeCell ref="C10:E10"/>
    <mergeCell ref="F10:G10"/>
    <mergeCell ref="C11:E11"/>
    <mergeCell ref="F11:G11"/>
    <mergeCell ref="C21:E21"/>
    <mergeCell ref="C22:E22"/>
    <mergeCell ref="F22:G22"/>
    <mergeCell ref="C13:E13"/>
    <mergeCell ref="F13:G13"/>
    <mergeCell ref="F14:G14"/>
    <mergeCell ref="C14:E14"/>
    <mergeCell ref="C15:E15"/>
    <mergeCell ref="F15:G15"/>
    <mergeCell ref="C16:E16"/>
    <mergeCell ref="C26:E26"/>
    <mergeCell ref="C27:E27"/>
    <mergeCell ref="F27:G27"/>
    <mergeCell ref="C18:E18"/>
    <mergeCell ref="F18:G18"/>
    <mergeCell ref="C19:E19"/>
    <mergeCell ref="F19:G19"/>
    <mergeCell ref="C20:E20"/>
    <mergeCell ref="F20:G20"/>
    <mergeCell ref="F21:G21"/>
    <mergeCell ref="C31:E31"/>
    <mergeCell ref="F31:G31"/>
    <mergeCell ref="F32:G32"/>
    <mergeCell ref="C32:E32"/>
    <mergeCell ref="C23:E23"/>
    <mergeCell ref="F23:G23"/>
    <mergeCell ref="C24:E24"/>
    <mergeCell ref="F24:G24"/>
    <mergeCell ref="C25:E25"/>
    <mergeCell ref="F25:G25"/>
    <mergeCell ref="C36:E36"/>
    <mergeCell ref="F36:G36"/>
    <mergeCell ref="C37:E37"/>
    <mergeCell ref="F37:G37"/>
    <mergeCell ref="C28:E28"/>
    <mergeCell ref="F28:G28"/>
    <mergeCell ref="C29:E29"/>
    <mergeCell ref="F29:G29"/>
    <mergeCell ref="C30:E30"/>
    <mergeCell ref="F30:G30"/>
    <mergeCell ref="C41:E41"/>
    <mergeCell ref="F41:G41"/>
    <mergeCell ref="C42:E42"/>
    <mergeCell ref="F42:G42"/>
    <mergeCell ref="C33:E33"/>
    <mergeCell ref="F33:G33"/>
    <mergeCell ref="C34:E34"/>
    <mergeCell ref="F34:G34"/>
    <mergeCell ref="C35:E35"/>
    <mergeCell ref="F35:G35"/>
    <mergeCell ref="F46:G46"/>
    <mergeCell ref="C46:E46"/>
    <mergeCell ref="C47:E47"/>
    <mergeCell ref="F47:G47"/>
    <mergeCell ref="C38:E38"/>
    <mergeCell ref="F38:G38"/>
    <mergeCell ref="F39:G39"/>
    <mergeCell ref="C39:E39"/>
    <mergeCell ref="C40:E40"/>
    <mergeCell ref="F40:G40"/>
    <mergeCell ref="C66:E66"/>
    <mergeCell ref="F66:G66"/>
    <mergeCell ref="F67:G67"/>
    <mergeCell ref="C67:E67"/>
    <mergeCell ref="C43:E43"/>
    <mergeCell ref="F43:G43"/>
    <mergeCell ref="C44:E44"/>
    <mergeCell ref="F44:G44"/>
    <mergeCell ref="C45:E45"/>
    <mergeCell ref="F45:G45"/>
    <mergeCell ref="C72:E72"/>
    <mergeCell ref="F72:G72"/>
    <mergeCell ref="C73:E73"/>
    <mergeCell ref="F73:G73"/>
    <mergeCell ref="C61:E61"/>
    <mergeCell ref="F61:G61"/>
    <mergeCell ref="C62:E62"/>
    <mergeCell ref="F62:G62"/>
    <mergeCell ref="C63:E63"/>
    <mergeCell ref="F63:G63"/>
    <mergeCell ref="C48:E48"/>
    <mergeCell ref="F48:G48"/>
    <mergeCell ref="C49:E49"/>
    <mergeCell ref="F49:G49"/>
    <mergeCell ref="C71:E71"/>
    <mergeCell ref="F71:G71"/>
    <mergeCell ref="C64:E64"/>
    <mergeCell ref="F64:G64"/>
    <mergeCell ref="C65:E65"/>
    <mergeCell ref="F65:G65"/>
    <mergeCell ref="F79:G79"/>
    <mergeCell ref="C80:E80"/>
    <mergeCell ref="F80:G80"/>
    <mergeCell ref="F81:G81"/>
    <mergeCell ref="C81:E81"/>
    <mergeCell ref="C82:E82"/>
    <mergeCell ref="F82:G82"/>
    <mergeCell ref="C56:E56"/>
    <mergeCell ref="F56:G56"/>
    <mergeCell ref="C57:E57"/>
    <mergeCell ref="F57:G57"/>
    <mergeCell ref="C58:E58"/>
    <mergeCell ref="F83:G83"/>
    <mergeCell ref="C74:E74"/>
    <mergeCell ref="C75:E75"/>
    <mergeCell ref="F75:G75"/>
    <mergeCell ref="C76:E76"/>
    <mergeCell ref="F53:G53"/>
    <mergeCell ref="C53:E53"/>
    <mergeCell ref="C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C84:E84"/>
    <mergeCell ref="F84:G84"/>
    <mergeCell ref="C83:E83"/>
    <mergeCell ref="C68:E68"/>
    <mergeCell ref="F68:G68"/>
    <mergeCell ref="C69:E69"/>
    <mergeCell ref="F69:G69"/>
    <mergeCell ref="C70:E70"/>
    <mergeCell ref="F70:G70"/>
    <mergeCell ref="F76:G76"/>
    <mergeCell ref="F58:G58"/>
    <mergeCell ref="C59:E59"/>
    <mergeCell ref="F59:G59"/>
    <mergeCell ref="F60:G60"/>
    <mergeCell ref="C60:E60"/>
    <mergeCell ref="C79:E79"/>
    <mergeCell ref="C77:E77"/>
    <mergeCell ref="F77:G77"/>
    <mergeCell ref="C78:E78"/>
    <mergeCell ref="F78:G78"/>
    <mergeCell ref="C98:E98"/>
    <mergeCell ref="F97:G97"/>
    <mergeCell ref="F98:G98"/>
    <mergeCell ref="D89:E89"/>
    <mergeCell ref="D90:E90"/>
    <mergeCell ref="D92:E92"/>
    <mergeCell ref="G92:G93"/>
    <mergeCell ref="D91:E91"/>
    <mergeCell ref="C94:D94"/>
    <mergeCell ref="C95:D95"/>
    <mergeCell ref="C96:E96"/>
    <mergeCell ref="C97:E97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92:F93"/>
    <mergeCell ref="F110:G110"/>
    <mergeCell ref="F111:G111"/>
    <mergeCell ref="C106:E106"/>
    <mergeCell ref="C107:E107"/>
    <mergeCell ref="C108:E108"/>
    <mergeCell ref="C109:E109"/>
    <mergeCell ref="C110:E110"/>
    <mergeCell ref="C111:E111"/>
    <mergeCell ref="F106:G106"/>
    <mergeCell ref="F118:G118"/>
    <mergeCell ref="F119:G119"/>
    <mergeCell ref="F120:G120"/>
    <mergeCell ref="F99:G99"/>
    <mergeCell ref="F100:G100"/>
    <mergeCell ref="C99:E99"/>
    <mergeCell ref="C100:E100"/>
    <mergeCell ref="F107:G107"/>
    <mergeCell ref="F108:G108"/>
    <mergeCell ref="F109:G109"/>
    <mergeCell ref="F112:G112"/>
    <mergeCell ref="F113:G113"/>
    <mergeCell ref="F114:G114"/>
    <mergeCell ref="F115:G115"/>
    <mergeCell ref="F116:G116"/>
    <mergeCell ref="F117:G117"/>
    <mergeCell ref="F138:G138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46:G146"/>
    <mergeCell ref="F147:G147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63:G163"/>
    <mergeCell ref="F164:G164"/>
    <mergeCell ref="F165:G165"/>
    <mergeCell ref="F139:G139"/>
    <mergeCell ref="F140:G140"/>
    <mergeCell ref="F141:G141"/>
    <mergeCell ref="F142:G142"/>
    <mergeCell ref="F143:G143"/>
    <mergeCell ref="F144:G144"/>
    <mergeCell ref="F145:G145"/>
    <mergeCell ref="F148:G148"/>
    <mergeCell ref="F149:G149"/>
    <mergeCell ref="F150:G150"/>
    <mergeCell ref="F151:G151"/>
    <mergeCell ref="F161:G161"/>
    <mergeCell ref="F162:G162"/>
    <mergeCell ref="F166:G166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27777777777801" right="0" top="0.17" bottom="0" header="0" footer="0"/>
  <pageSetup paperSize="9" orientation="portrait" r:id="rId1"/>
  <rowBreaks count="2" manualBreakCount="2">
    <brk id="88" man="1"/>
    <brk id="18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2021-08-02T12:53:08Z</dcterms:created>
  <dcterms:modified xsi:type="dcterms:W3CDTF">2021-08-02T12:53:32Z</dcterms:modified>
</cp:coreProperties>
</file>